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<sst xmlns="http://schemas.openxmlformats.org/spreadsheetml/2006/main" count="53" uniqueCount="50">
  <si>
    <t>SDH - okres</t>
  </si>
  <si>
    <t>Štafeta CTIF</t>
  </si>
  <si>
    <t>Konečný součet</t>
  </si>
  <si>
    <t>KONEČNÉ POŘADÍ</t>
  </si>
  <si>
    <t>docílený      čas (s) včetně tr. bodů</t>
  </si>
  <si>
    <t>předepsaný čas (s)</t>
  </si>
  <si>
    <t>BODY</t>
  </si>
  <si>
    <t>body štafeta</t>
  </si>
  <si>
    <t>body útok</t>
  </si>
  <si>
    <t>čas (s)</t>
  </si>
  <si>
    <t>základ 100 b.</t>
  </si>
  <si>
    <t>docílený čas (s)</t>
  </si>
  <si>
    <t>trestné body</t>
  </si>
  <si>
    <t>celkový čas        (součet)</t>
  </si>
  <si>
    <t>základní počet bodů</t>
  </si>
  <si>
    <t>POŘADÍ</t>
  </si>
  <si>
    <t>body</t>
  </si>
  <si>
    <t>čas</t>
  </si>
  <si>
    <t>počet</t>
  </si>
  <si>
    <t>útok</t>
  </si>
  <si>
    <t>( součet )</t>
  </si>
  <si>
    <t>bodů</t>
  </si>
  <si>
    <t>1.</t>
  </si>
  <si>
    <t>2.</t>
  </si>
  <si>
    <t>3.</t>
  </si>
  <si>
    <t>4.</t>
  </si>
  <si>
    <t>5.</t>
  </si>
  <si>
    <t>6.</t>
  </si>
  <si>
    <t>7.</t>
  </si>
  <si>
    <t>8.</t>
  </si>
  <si>
    <t>Podpis velitele soutěže :</t>
  </si>
  <si>
    <r>
      <t xml:space="preserve">výsledek </t>
    </r>
    <r>
      <rPr>
        <b/>
        <i/>
        <sz val="8"/>
        <color indexed="12"/>
        <rFont val="Arial CE"/>
        <family val="0"/>
      </rPr>
      <t xml:space="preserve">                  (počet bodů)           (zákl.p.bodů - čas útok)</t>
    </r>
  </si>
  <si>
    <t>St. číslo</t>
  </si>
  <si>
    <t>+    nebo       -</t>
  </si>
  <si>
    <t>výsledek (počet bodů)</t>
  </si>
  <si>
    <t>Věkový průměr     (let)</t>
  </si>
  <si>
    <t>Součet</t>
  </si>
  <si>
    <t>Požární útok CTIF</t>
  </si>
  <si>
    <t>od</t>
  </si>
  <si>
    <t>do</t>
  </si>
  <si>
    <t>věk</t>
  </si>
  <si>
    <t>Celkové výsledky kvalifikace mladých hasičů na 17.mezinárodní soutěž Ostrava 2009 - Petrovice, 4.10.2008</t>
  </si>
  <si>
    <t>Bystré v Orl. h.</t>
  </si>
  <si>
    <t>Hlinsko</t>
  </si>
  <si>
    <t>Horní Hradiště</t>
  </si>
  <si>
    <t>Drnovice</t>
  </si>
  <si>
    <t>Miletín</t>
  </si>
  <si>
    <t>Lhotky - sport</t>
  </si>
  <si>
    <t>Poniklá</t>
  </si>
  <si>
    <t>Malenovice - Brumov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</si>
</sst>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5">
    <font>
      <sz val="10"/>
      <name val="Arial"/>
      <family val="0"/>
    </font>
    <font>
      <b/>
      <u val="single"/>
      <sz val="14"/>
      <name val="Arial CE"/>
      <family val="2"/>
    </font>
    <font>
      <sz val="14"/>
      <name val="Arial"/>
      <family val="0"/>
    </font>
    <font>
      <u val="single"/>
      <sz val="14"/>
      <name val="Arial CE"/>
      <family val="2"/>
    </font>
    <font>
      <b/>
      <i/>
      <sz val="11"/>
      <color indexed="12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sz val="8"/>
      <name val="Arial CE"/>
      <family val="2"/>
    </font>
    <font>
      <b/>
      <sz val="10"/>
      <name val="Arial CE"/>
      <family val="0"/>
    </font>
    <font>
      <b/>
      <sz val="9"/>
      <name val="Arial CE"/>
      <family val="0"/>
    </font>
    <font>
      <b/>
      <sz val="7"/>
      <name val="Arial CE"/>
      <family val="0"/>
    </font>
    <font>
      <sz val="10"/>
      <name val="Arial CE"/>
      <family val="0"/>
    </font>
    <font>
      <b/>
      <u val="single"/>
      <sz val="12"/>
      <name val="Arial CE"/>
      <family val="2"/>
    </font>
    <font>
      <b/>
      <sz val="12"/>
      <name val="Arial"/>
      <family val="0"/>
    </font>
    <font>
      <b/>
      <sz val="8"/>
      <color indexed="10"/>
      <name val="Arial CE"/>
      <family val="0"/>
    </font>
    <font>
      <b/>
      <i/>
      <sz val="10"/>
      <color indexed="10"/>
      <name val="Arial CE"/>
      <family val="0"/>
    </font>
    <font>
      <b/>
      <i/>
      <sz val="10"/>
      <color indexed="12"/>
      <name val="Arial CE"/>
      <family val="0"/>
    </font>
    <font>
      <b/>
      <i/>
      <sz val="8"/>
      <color indexed="12"/>
      <name val="Arial CE"/>
      <family val="0"/>
    </font>
    <font>
      <b/>
      <sz val="9"/>
      <color indexed="12"/>
      <name val="Arial CE"/>
      <family val="0"/>
    </font>
    <font>
      <sz val="8"/>
      <name val="Arial"/>
      <family val="0"/>
    </font>
    <font>
      <i/>
      <sz val="10"/>
      <name val="Arial C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9" fillId="0" borderId="3" xfId="0" applyFont="1" applyBorder="1" applyAlignment="1">
      <alignment vertical="center" shrinkToFit="1"/>
    </xf>
    <xf numFmtId="0" fontId="0" fillId="0" borderId="4" xfId="0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2" fontId="0" fillId="0" borderId="4" xfId="0" applyNumberFormat="1" applyBorder="1" applyAlignment="1">
      <alignment horizontal="center" vertical="center" shrinkToFit="1"/>
    </xf>
    <xf numFmtId="2" fontId="22" fillId="0" borderId="5" xfId="0" applyNumberFormat="1" applyFont="1" applyBorder="1" applyAlignment="1">
      <alignment horizontal="center" vertical="center" shrinkToFit="1"/>
    </xf>
    <xf numFmtId="2" fontId="0" fillId="0" borderId="3" xfId="0" applyNumberForma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22" fillId="0" borderId="5" xfId="0" applyNumberFormat="1" applyFont="1" applyBorder="1" applyAlignment="1">
      <alignment horizontal="center" vertical="center" shrinkToFit="1"/>
    </xf>
    <xf numFmtId="2" fontId="0" fillId="0" borderId="5" xfId="0" applyNumberFormat="1" applyBorder="1" applyAlignment="1">
      <alignment horizontal="center" vertical="center" shrinkToFit="1"/>
    </xf>
    <xf numFmtId="2" fontId="21" fillId="0" borderId="5" xfId="0" applyNumberFormat="1" applyFont="1" applyBorder="1" applyAlignment="1">
      <alignment horizontal="center" vertical="center" shrinkToFit="1"/>
    </xf>
    <xf numFmtId="0" fontId="10" fillId="0" borderId="5" xfId="0" applyNumberFormat="1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 shrinkToFit="1"/>
    </xf>
    <xf numFmtId="0" fontId="9" fillId="0" borderId="6" xfId="0" applyFont="1" applyBorder="1" applyAlignment="1">
      <alignment vertical="center" shrinkToFit="1"/>
    </xf>
    <xf numFmtId="0" fontId="0" fillId="0" borderId="7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2" fontId="0" fillId="0" borderId="7" xfId="0" applyNumberFormat="1" applyBorder="1" applyAlignment="1">
      <alignment horizontal="center" vertical="center" shrinkToFit="1"/>
    </xf>
    <xf numFmtId="2" fontId="22" fillId="0" borderId="8" xfId="0" applyNumberFormat="1" applyFont="1" applyBorder="1" applyAlignment="1">
      <alignment horizontal="center" vertical="center" shrinkToFit="1"/>
    </xf>
    <xf numFmtId="2" fontId="0" fillId="0" borderId="6" xfId="0" applyNumberFormat="1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22" fillId="0" borderId="8" xfId="0" applyNumberFormat="1" applyFont="1" applyBorder="1" applyAlignment="1">
      <alignment horizontal="center" vertical="center" shrinkToFit="1"/>
    </xf>
    <xf numFmtId="2" fontId="0" fillId="0" borderId="8" xfId="0" applyNumberFormat="1" applyBorder="1" applyAlignment="1">
      <alignment horizontal="center" vertical="center" shrinkToFit="1"/>
    </xf>
    <xf numFmtId="2" fontId="21" fillId="0" borderId="8" xfId="0" applyNumberFormat="1" applyFont="1" applyBorder="1" applyAlignment="1">
      <alignment horizontal="center" vertical="center" shrinkToFit="1"/>
    </xf>
    <xf numFmtId="0" fontId="10" fillId="0" borderId="8" xfId="0" applyNumberFormat="1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centerContinuous" vertical="center" shrinkToFit="1"/>
    </xf>
    <xf numFmtId="0" fontId="0" fillId="0" borderId="9" xfId="0" applyBorder="1" applyAlignment="1">
      <alignment horizontal="center" vertical="center"/>
    </xf>
    <xf numFmtId="0" fontId="9" fillId="0" borderId="10" xfId="0" applyFont="1" applyBorder="1" applyAlignment="1">
      <alignment vertical="center" shrinkToFit="1"/>
    </xf>
    <xf numFmtId="0" fontId="0" fillId="0" borderId="11" xfId="0" applyBorder="1" applyAlignment="1">
      <alignment horizontal="center" vertical="center"/>
    </xf>
    <xf numFmtId="2" fontId="0" fillId="0" borderId="9" xfId="0" applyNumberForma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2" fontId="0" fillId="0" borderId="11" xfId="0" applyNumberFormat="1" applyBorder="1" applyAlignment="1">
      <alignment horizontal="center" vertical="center" shrinkToFit="1"/>
    </xf>
    <xf numFmtId="2" fontId="22" fillId="0" borderId="12" xfId="0" applyNumberFormat="1" applyFont="1" applyBorder="1" applyAlignment="1">
      <alignment horizontal="center" vertical="center" shrinkToFit="1"/>
    </xf>
    <xf numFmtId="2" fontId="0" fillId="0" borderId="10" xfId="0" applyNumberForma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22" fillId="0" borderId="12" xfId="0" applyNumberFormat="1" applyFont="1" applyBorder="1" applyAlignment="1">
      <alignment horizontal="center" vertical="center" shrinkToFit="1"/>
    </xf>
    <xf numFmtId="2" fontId="0" fillId="0" borderId="12" xfId="0" applyNumberFormat="1" applyBorder="1" applyAlignment="1">
      <alignment horizontal="center" vertical="center" shrinkToFit="1"/>
    </xf>
    <xf numFmtId="2" fontId="21" fillId="0" borderId="12" xfId="0" applyNumberFormat="1" applyFont="1" applyBorder="1" applyAlignment="1">
      <alignment horizontal="center" vertical="center" shrinkToFit="1"/>
    </xf>
    <xf numFmtId="0" fontId="10" fillId="0" borderId="12" xfId="0" applyNumberFormat="1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centerContinuous" vertical="center" shrinkToFit="1"/>
    </xf>
    <xf numFmtId="0" fontId="0" fillId="0" borderId="0" xfId="0" applyAlignment="1">
      <alignment horizontal="left" vertical="center"/>
    </xf>
    <xf numFmtId="0" fontId="20" fillId="0" borderId="13" xfId="0" applyFont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/>
    </xf>
    <xf numFmtId="0" fontId="9" fillId="2" borderId="24" xfId="0" applyFont="1" applyFill="1" applyBorder="1" applyAlignment="1" quotePrefix="1">
      <alignment horizontal="center" vertical="center" wrapText="1"/>
    </xf>
    <xf numFmtId="0" fontId="9" fillId="2" borderId="24" xfId="0" applyFont="1" applyFill="1" applyBorder="1" applyAlignment="1">
      <alignment horizontal="center" vertical="center" wrapText="1"/>
    </xf>
    <xf numFmtId="0" fontId="9" fillId="2" borderId="25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M22"/>
  <sheetViews>
    <sheetView tabSelected="1" zoomScale="90" zoomScaleNormal="90" workbookViewId="0" topLeftCell="A1">
      <selection activeCell="J14" sqref="J14"/>
    </sheetView>
  </sheetViews>
  <sheetFormatPr defaultColWidth="9.140625" defaultRowHeight="12.75"/>
  <cols>
    <col min="1" max="1" width="4.140625" style="7" customWidth="1"/>
    <col min="2" max="2" width="19.28125" style="7" customWidth="1"/>
    <col min="3" max="3" width="6.140625" style="7" customWidth="1"/>
    <col min="4" max="4" width="9.140625" style="7" customWidth="1"/>
    <col min="5" max="5" width="9.28125" style="7" customWidth="1"/>
    <col min="6" max="6" width="10.28125" style="7" customWidth="1"/>
    <col min="7" max="7" width="6.00390625" style="7" customWidth="1"/>
    <col min="8" max="8" width="9.00390625" style="7" customWidth="1"/>
    <col min="9" max="9" width="6.7109375" style="7" customWidth="1"/>
    <col min="10" max="10" width="5.7109375" style="7" customWidth="1"/>
    <col min="11" max="11" width="6.7109375" style="7" customWidth="1"/>
    <col min="12" max="12" width="6.8515625" style="7" customWidth="1"/>
    <col min="13" max="13" width="19.8515625" style="7" customWidth="1"/>
    <col min="14" max="14" width="6.28125" style="7" customWidth="1"/>
    <col min="15" max="15" width="6.421875" style="7" customWidth="1"/>
    <col min="16" max="16" width="8.421875" style="7" customWidth="1"/>
    <col min="17" max="17" width="7.421875" style="7" customWidth="1"/>
    <col min="18" max="16384" width="9.140625" style="7" customWidth="1"/>
  </cols>
  <sheetData>
    <row r="1" ht="40.5" customHeight="1"/>
    <row r="2" spans="1:18" s="4" customFormat="1" ht="15.75">
      <c r="A2" s="68" t="s">
        <v>41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3"/>
    </row>
    <row r="3" spans="1:18" s="6" customFormat="1" ht="18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5"/>
    </row>
    <row r="4" spans="1:18" ht="22.5" customHeight="1" thickBot="1">
      <c r="A4" s="8"/>
      <c r="B4" s="9"/>
      <c r="C4" s="10"/>
      <c r="D4" s="9"/>
      <c r="F4" s="11"/>
      <c r="G4" s="11"/>
      <c r="H4" s="11"/>
      <c r="I4" s="11"/>
      <c r="J4" s="11"/>
      <c r="K4" s="12"/>
      <c r="R4" s="13"/>
    </row>
    <row r="5" spans="1:18" ht="2.25" customHeight="1" hidden="1" thickBot="1">
      <c r="A5" s="9"/>
      <c r="C5" s="10"/>
      <c r="H5" s="14"/>
      <c r="I5" s="14"/>
      <c r="J5" s="14"/>
      <c r="K5" s="14"/>
      <c r="R5" s="13"/>
    </row>
    <row r="6" spans="1:18" ht="18.75" customHeight="1" thickBot="1">
      <c r="A6" s="70" t="s">
        <v>32</v>
      </c>
      <c r="B6" s="73" t="s">
        <v>0</v>
      </c>
      <c r="C6" s="76" t="s">
        <v>35</v>
      </c>
      <c r="D6" s="61" t="s">
        <v>1</v>
      </c>
      <c r="E6" s="62"/>
      <c r="F6" s="62"/>
      <c r="G6" s="62"/>
      <c r="H6" s="63"/>
      <c r="I6" s="61" t="s">
        <v>37</v>
      </c>
      <c r="J6" s="62"/>
      <c r="K6" s="62"/>
      <c r="L6" s="62"/>
      <c r="M6" s="63"/>
      <c r="N6" s="83" t="s">
        <v>36</v>
      </c>
      <c r="O6" s="83"/>
      <c r="P6" s="79" t="s">
        <v>2</v>
      </c>
      <c r="Q6" s="80" t="s">
        <v>3</v>
      </c>
      <c r="R6" s="13"/>
    </row>
    <row r="7" spans="1:18" ht="13.5" thickBot="1">
      <c r="A7" s="71"/>
      <c r="B7" s="74"/>
      <c r="C7" s="77"/>
      <c r="D7" s="81" t="s">
        <v>4</v>
      </c>
      <c r="E7" s="87" t="s">
        <v>5</v>
      </c>
      <c r="F7" s="98" t="s">
        <v>6</v>
      </c>
      <c r="G7" s="98"/>
      <c r="H7" s="99"/>
      <c r="I7" s="64"/>
      <c r="J7" s="65"/>
      <c r="K7" s="65"/>
      <c r="L7" s="66" t="s">
        <v>6</v>
      </c>
      <c r="M7" s="67"/>
      <c r="N7" s="89" t="s">
        <v>7</v>
      </c>
      <c r="O7" s="58" t="s">
        <v>8</v>
      </c>
      <c r="P7" s="79"/>
      <c r="Q7" s="80"/>
      <c r="R7" s="13"/>
    </row>
    <row r="8" spans="1:17" s="13" customFormat="1" ht="12.75" customHeight="1" thickBot="1">
      <c r="A8" s="71"/>
      <c r="B8" s="74"/>
      <c r="C8" s="77"/>
      <c r="D8" s="81"/>
      <c r="E8" s="87" t="s">
        <v>9</v>
      </c>
      <c r="F8" s="59" t="s">
        <v>10</v>
      </c>
      <c r="G8" s="84" t="s">
        <v>33</v>
      </c>
      <c r="H8" s="93" t="s">
        <v>34</v>
      </c>
      <c r="I8" s="96" t="s">
        <v>11</v>
      </c>
      <c r="J8" s="59" t="s">
        <v>12</v>
      </c>
      <c r="K8" s="59" t="s">
        <v>13</v>
      </c>
      <c r="L8" s="85" t="s">
        <v>14</v>
      </c>
      <c r="M8" s="90" t="s">
        <v>31</v>
      </c>
      <c r="N8" s="89"/>
      <c r="O8" s="58"/>
      <c r="P8" s="79"/>
      <c r="Q8" s="80" t="s">
        <v>15</v>
      </c>
    </row>
    <row r="9" spans="1:18" ht="12.75" customHeight="1" thickBot="1">
      <c r="A9" s="71"/>
      <c r="B9" s="74"/>
      <c r="C9" s="77"/>
      <c r="D9" s="81"/>
      <c r="E9" s="87"/>
      <c r="F9" s="59"/>
      <c r="G9" s="85"/>
      <c r="H9" s="94"/>
      <c r="I9" s="96" t="s">
        <v>9</v>
      </c>
      <c r="J9" s="59" t="s">
        <v>16</v>
      </c>
      <c r="K9" s="59" t="s">
        <v>17</v>
      </c>
      <c r="L9" s="85" t="s">
        <v>18</v>
      </c>
      <c r="M9" s="91"/>
      <c r="N9" s="89"/>
      <c r="O9" s="58" t="s">
        <v>19</v>
      </c>
      <c r="P9" s="79"/>
      <c r="Q9" s="80"/>
      <c r="R9" s="13"/>
    </row>
    <row r="10" spans="1:17" s="13" customFormat="1" ht="13.5" thickBot="1">
      <c r="A10" s="72"/>
      <c r="B10" s="75"/>
      <c r="C10" s="78"/>
      <c r="D10" s="82"/>
      <c r="E10" s="88"/>
      <c r="F10" s="60"/>
      <c r="G10" s="86"/>
      <c r="H10" s="95"/>
      <c r="I10" s="97"/>
      <c r="J10" s="60"/>
      <c r="K10" s="60" t="s">
        <v>20</v>
      </c>
      <c r="L10" s="86" t="s">
        <v>21</v>
      </c>
      <c r="M10" s="92"/>
      <c r="N10" s="89"/>
      <c r="O10" s="58"/>
      <c r="P10" s="79"/>
      <c r="Q10" s="80"/>
    </row>
    <row r="11" spans="1:17" s="13" customFormat="1" ht="12.75">
      <c r="A11" s="16" t="s">
        <v>22</v>
      </c>
      <c r="B11" s="17" t="s">
        <v>43</v>
      </c>
      <c r="C11" s="18">
        <v>15</v>
      </c>
      <c r="D11" s="19">
        <v>75.46</v>
      </c>
      <c r="E11" s="20">
        <f>IF(C11="","0",VLOOKUP(C11,List2!$C$5:$D$9,2,0))</f>
        <v>71</v>
      </c>
      <c r="F11" s="20">
        <v>100</v>
      </c>
      <c r="G11" s="21">
        <f>E11-D11</f>
        <v>-4.459999999999994</v>
      </c>
      <c r="H11" s="22">
        <f>IF(D11="",0,F11+G11)</f>
        <v>95.54</v>
      </c>
      <c r="I11" s="19">
        <v>70.36</v>
      </c>
      <c r="J11" s="20">
        <v>20</v>
      </c>
      <c r="K11" s="23">
        <f>I11+J11</f>
        <v>90.36</v>
      </c>
      <c r="L11" s="24">
        <v>1000</v>
      </c>
      <c r="M11" s="25">
        <f>IF(I11="",0,L11-K11)</f>
        <v>909.64</v>
      </c>
      <c r="N11" s="26">
        <f>H11</f>
        <v>95.54</v>
      </c>
      <c r="O11" s="27">
        <f>M11</f>
        <v>909.64</v>
      </c>
      <c r="P11" s="28">
        <f>N11+O11</f>
        <v>1005.18</v>
      </c>
      <c r="Q11" s="29">
        <f aca="true" t="shared" si="0" ref="Q11:Q18">RANK(P11,$P$11:$P$18,0)</f>
        <v>5</v>
      </c>
    </row>
    <row r="12" spans="1:17" s="13" customFormat="1" ht="12.75">
      <c r="A12" s="15" t="s">
        <v>23</v>
      </c>
      <c r="B12" s="30" t="s">
        <v>42</v>
      </c>
      <c r="C12" s="31">
        <v>14</v>
      </c>
      <c r="D12" s="32">
        <v>85</v>
      </c>
      <c r="E12" s="33">
        <f>IF(C12="","0",VLOOKUP(C12,List2!$C$5:$D$9,2,0))</f>
        <v>74</v>
      </c>
      <c r="F12" s="33">
        <v>100</v>
      </c>
      <c r="G12" s="34">
        <f aca="true" t="shared" si="1" ref="G12:G18">E12-D12</f>
        <v>-11</v>
      </c>
      <c r="H12" s="35">
        <f aca="true" t="shared" si="2" ref="H12:H18">IF(D12="",0,F12+G12)</f>
        <v>89</v>
      </c>
      <c r="I12" s="32">
        <v>65.19</v>
      </c>
      <c r="J12" s="33">
        <v>10</v>
      </c>
      <c r="K12" s="36">
        <f aca="true" t="shared" si="3" ref="K12:K18">I12+J12</f>
        <v>75.19</v>
      </c>
      <c r="L12" s="37">
        <v>1000</v>
      </c>
      <c r="M12" s="38">
        <f aca="true" t="shared" si="4" ref="M12:M18">IF(I12="",0,L12-K12)</f>
        <v>924.81</v>
      </c>
      <c r="N12" s="39">
        <f aca="true" t="shared" si="5" ref="N12:N18">H12</f>
        <v>89</v>
      </c>
      <c r="O12" s="40">
        <f aca="true" t="shared" si="6" ref="O12:O18">M12</f>
        <v>924.81</v>
      </c>
      <c r="P12" s="41">
        <f aca="true" t="shared" si="7" ref="P12:P18">N12+O12</f>
        <v>1013.81</v>
      </c>
      <c r="Q12" s="42">
        <f t="shared" si="0"/>
        <v>3</v>
      </c>
    </row>
    <row r="13" spans="1:17" s="13" customFormat="1" ht="12.75">
      <c r="A13" s="15" t="s">
        <v>24</v>
      </c>
      <c r="B13" s="30" t="s">
        <v>44</v>
      </c>
      <c r="C13" s="31">
        <v>15</v>
      </c>
      <c r="D13" s="32">
        <v>73.15</v>
      </c>
      <c r="E13" s="33">
        <f>IF(C13="","0",VLOOKUP(C13,List2!$C$5:$D$9,2,0))</f>
        <v>71</v>
      </c>
      <c r="F13" s="33">
        <v>100</v>
      </c>
      <c r="G13" s="34">
        <f t="shared" si="1"/>
        <v>-2.1500000000000057</v>
      </c>
      <c r="H13" s="35">
        <f t="shared" si="2"/>
        <v>97.85</v>
      </c>
      <c r="I13" s="32">
        <v>51.38</v>
      </c>
      <c r="J13" s="33">
        <v>10</v>
      </c>
      <c r="K13" s="36">
        <f t="shared" si="3"/>
        <v>61.38</v>
      </c>
      <c r="L13" s="37">
        <v>1000</v>
      </c>
      <c r="M13" s="38">
        <f t="shared" si="4"/>
        <v>938.62</v>
      </c>
      <c r="N13" s="39">
        <f t="shared" si="5"/>
        <v>97.85</v>
      </c>
      <c r="O13" s="40">
        <f t="shared" si="6"/>
        <v>938.62</v>
      </c>
      <c r="P13" s="41">
        <f t="shared" si="7"/>
        <v>1036.47</v>
      </c>
      <c r="Q13" s="42">
        <f t="shared" si="0"/>
        <v>1</v>
      </c>
    </row>
    <row r="14" spans="1:17" s="13" customFormat="1" ht="12.75">
      <c r="A14" s="15" t="s">
        <v>25</v>
      </c>
      <c r="B14" s="30" t="s">
        <v>49</v>
      </c>
      <c r="C14" s="31">
        <v>14</v>
      </c>
      <c r="D14" s="32">
        <v>73.16</v>
      </c>
      <c r="E14" s="33">
        <f>IF(C14="","0",VLOOKUP(C14,List2!$C$5:$D$9,2,0))</f>
        <v>74</v>
      </c>
      <c r="F14" s="33">
        <v>100</v>
      </c>
      <c r="G14" s="34">
        <f t="shared" si="1"/>
        <v>0.8400000000000034</v>
      </c>
      <c r="H14" s="35">
        <f t="shared" si="2"/>
        <v>100.84</v>
      </c>
      <c r="I14" s="32">
        <v>53.15</v>
      </c>
      <c r="J14" s="33">
        <v>15</v>
      </c>
      <c r="K14" s="36">
        <f t="shared" si="3"/>
        <v>68.15</v>
      </c>
      <c r="L14" s="37">
        <v>1000</v>
      </c>
      <c r="M14" s="38">
        <f t="shared" si="4"/>
        <v>931.85</v>
      </c>
      <c r="N14" s="39">
        <f t="shared" si="5"/>
        <v>100.84</v>
      </c>
      <c r="O14" s="40">
        <f t="shared" si="6"/>
        <v>931.85</v>
      </c>
      <c r="P14" s="41">
        <f t="shared" si="7"/>
        <v>1032.69</v>
      </c>
      <c r="Q14" s="42">
        <f t="shared" si="0"/>
        <v>2</v>
      </c>
    </row>
    <row r="15" spans="1:17" s="13" customFormat="1" ht="12.75">
      <c r="A15" s="15" t="s">
        <v>26</v>
      </c>
      <c r="B15" s="30" t="s">
        <v>45</v>
      </c>
      <c r="C15" s="31">
        <v>13</v>
      </c>
      <c r="D15" s="32">
        <v>111.41</v>
      </c>
      <c r="E15" s="33">
        <f>IF(C15="","0",VLOOKUP(C15,List2!$C$5:$D$9,2,0))</f>
        <v>77</v>
      </c>
      <c r="F15" s="33">
        <v>100</v>
      </c>
      <c r="G15" s="34">
        <f t="shared" si="1"/>
        <v>-34.41</v>
      </c>
      <c r="H15" s="35">
        <f t="shared" si="2"/>
        <v>65.59</v>
      </c>
      <c r="I15" s="32">
        <v>73.44</v>
      </c>
      <c r="J15" s="33">
        <v>15</v>
      </c>
      <c r="K15" s="36">
        <f t="shared" si="3"/>
        <v>88.44</v>
      </c>
      <c r="L15" s="37">
        <v>1000</v>
      </c>
      <c r="M15" s="38">
        <f t="shared" si="4"/>
        <v>911.56</v>
      </c>
      <c r="N15" s="39">
        <f t="shared" si="5"/>
        <v>65.59</v>
      </c>
      <c r="O15" s="40">
        <f t="shared" si="6"/>
        <v>911.56</v>
      </c>
      <c r="P15" s="41">
        <f t="shared" si="7"/>
        <v>977.15</v>
      </c>
      <c r="Q15" s="42">
        <f t="shared" si="0"/>
        <v>8</v>
      </c>
    </row>
    <row r="16" spans="1:17" s="13" customFormat="1" ht="12.75">
      <c r="A16" s="15" t="s">
        <v>27</v>
      </c>
      <c r="B16" s="30" t="s">
        <v>46</v>
      </c>
      <c r="C16" s="31">
        <v>13</v>
      </c>
      <c r="D16" s="32">
        <v>90</v>
      </c>
      <c r="E16" s="33">
        <f>IF(C16="","0",VLOOKUP(C16,List2!$C$5:$D$9,2,0))</f>
        <v>77</v>
      </c>
      <c r="F16" s="33">
        <v>100</v>
      </c>
      <c r="G16" s="34">
        <f t="shared" si="1"/>
        <v>-13</v>
      </c>
      <c r="H16" s="35">
        <f t="shared" si="2"/>
        <v>87</v>
      </c>
      <c r="I16" s="32">
        <v>73.01</v>
      </c>
      <c r="J16" s="33">
        <v>10</v>
      </c>
      <c r="K16" s="36">
        <f t="shared" si="3"/>
        <v>83.01</v>
      </c>
      <c r="L16" s="37">
        <v>1000</v>
      </c>
      <c r="M16" s="38">
        <f t="shared" si="4"/>
        <v>916.99</v>
      </c>
      <c r="N16" s="39">
        <f t="shared" si="5"/>
        <v>87</v>
      </c>
      <c r="O16" s="40">
        <f t="shared" si="6"/>
        <v>916.99</v>
      </c>
      <c r="P16" s="41">
        <f t="shared" si="7"/>
        <v>1003.99</v>
      </c>
      <c r="Q16" s="42">
        <f t="shared" si="0"/>
        <v>6</v>
      </c>
    </row>
    <row r="17" spans="1:17" s="13" customFormat="1" ht="12.75">
      <c r="A17" s="15" t="s">
        <v>28</v>
      </c>
      <c r="B17" s="30" t="s">
        <v>47</v>
      </c>
      <c r="C17" s="31">
        <v>14</v>
      </c>
      <c r="D17" s="32">
        <v>87.16</v>
      </c>
      <c r="E17" s="33">
        <f>IF(C17="","0",VLOOKUP(C17,List2!$C$5:$D$9,2,0))</f>
        <v>74</v>
      </c>
      <c r="F17" s="33">
        <v>100</v>
      </c>
      <c r="G17" s="34">
        <f t="shared" si="1"/>
        <v>-13.159999999999997</v>
      </c>
      <c r="H17" s="35">
        <f t="shared" si="2"/>
        <v>86.84</v>
      </c>
      <c r="I17" s="32">
        <v>55.38</v>
      </c>
      <c r="J17" s="33">
        <v>40</v>
      </c>
      <c r="K17" s="36">
        <f t="shared" si="3"/>
        <v>95.38</v>
      </c>
      <c r="L17" s="37">
        <v>1000</v>
      </c>
      <c r="M17" s="38">
        <f t="shared" si="4"/>
        <v>904.62</v>
      </c>
      <c r="N17" s="39">
        <f t="shared" si="5"/>
        <v>86.84</v>
      </c>
      <c r="O17" s="40">
        <f t="shared" si="6"/>
        <v>904.62</v>
      </c>
      <c r="P17" s="41">
        <f t="shared" si="7"/>
        <v>991.46</v>
      </c>
      <c r="Q17" s="42">
        <f t="shared" si="0"/>
        <v>7</v>
      </c>
    </row>
    <row r="18" spans="1:17" s="13" customFormat="1" ht="13.5" thickBot="1">
      <c r="A18" s="43" t="s">
        <v>29</v>
      </c>
      <c r="B18" s="44" t="s">
        <v>48</v>
      </c>
      <c r="C18" s="45">
        <v>13</v>
      </c>
      <c r="D18" s="46">
        <v>95.19</v>
      </c>
      <c r="E18" s="47">
        <f>IF(C18="","0",VLOOKUP(C18,List2!$C$5:$D$9,2,0))</f>
        <v>77</v>
      </c>
      <c r="F18" s="47">
        <v>100</v>
      </c>
      <c r="G18" s="48">
        <f t="shared" si="1"/>
        <v>-18.189999999999998</v>
      </c>
      <c r="H18" s="49">
        <f t="shared" si="2"/>
        <v>81.81</v>
      </c>
      <c r="I18" s="46">
        <v>65.44</v>
      </c>
      <c r="J18" s="47">
        <v>10</v>
      </c>
      <c r="K18" s="50">
        <f t="shared" si="3"/>
        <v>75.44</v>
      </c>
      <c r="L18" s="51">
        <v>1000</v>
      </c>
      <c r="M18" s="52">
        <f t="shared" si="4"/>
        <v>924.56</v>
      </c>
      <c r="N18" s="53">
        <f t="shared" si="5"/>
        <v>81.81</v>
      </c>
      <c r="O18" s="54">
        <f t="shared" si="6"/>
        <v>924.56</v>
      </c>
      <c r="P18" s="55">
        <f t="shared" si="7"/>
        <v>1006.3699999999999</v>
      </c>
      <c r="Q18" s="56">
        <f t="shared" si="0"/>
        <v>4</v>
      </c>
    </row>
    <row r="19" spans="9:195" ht="12.75">
      <c r="I19" s="57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</row>
    <row r="22" ht="12.75">
      <c r="K22" s="7" t="s">
        <v>30</v>
      </c>
    </row>
  </sheetData>
  <mergeCells count="24">
    <mergeCell ref="G8:G10"/>
    <mergeCell ref="E7:E10"/>
    <mergeCell ref="N7:N10"/>
    <mergeCell ref="L8:L10"/>
    <mergeCell ref="M8:M10"/>
    <mergeCell ref="H8:H10"/>
    <mergeCell ref="I8:I10"/>
    <mergeCell ref="F7:H7"/>
    <mergeCell ref="A2:Q2"/>
    <mergeCell ref="A6:A10"/>
    <mergeCell ref="B6:B10"/>
    <mergeCell ref="C6:C10"/>
    <mergeCell ref="D6:H6"/>
    <mergeCell ref="P6:P10"/>
    <mergeCell ref="Q6:Q10"/>
    <mergeCell ref="D7:D10"/>
    <mergeCell ref="F8:F10"/>
    <mergeCell ref="N6:O6"/>
    <mergeCell ref="O7:O10"/>
    <mergeCell ref="J8:J10"/>
    <mergeCell ref="K8:K10"/>
    <mergeCell ref="I6:M6"/>
    <mergeCell ref="I7:K7"/>
    <mergeCell ref="L7:M7"/>
  </mergeCells>
  <printOptions horizontalCentered="1"/>
  <pageMargins left="0" right="0" top="0.3937007874015748" bottom="0.3937007874015748" header="0.11811023622047245" footer="0.2362204724409449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D9"/>
  <sheetViews>
    <sheetView workbookViewId="0" topLeftCell="A1">
      <selection activeCell="A1" sqref="A1"/>
    </sheetView>
  </sheetViews>
  <sheetFormatPr defaultColWidth="9.140625" defaultRowHeight="12.75"/>
  <sheetData>
    <row r="4" spans="1:4" ht="12.75">
      <c r="A4" t="s">
        <v>38</v>
      </c>
      <c r="B4" t="s">
        <v>39</v>
      </c>
      <c r="C4" t="s">
        <v>40</v>
      </c>
      <c r="D4" t="s">
        <v>17</v>
      </c>
    </row>
    <row r="5" spans="2:4" ht="12.75">
      <c r="B5">
        <v>112</v>
      </c>
      <c r="C5">
        <v>12</v>
      </c>
      <c r="D5">
        <v>80</v>
      </c>
    </row>
    <row r="6" spans="1:4" ht="12.75">
      <c r="A6">
        <v>113</v>
      </c>
      <c r="B6">
        <v>121</v>
      </c>
      <c r="C6">
        <v>13</v>
      </c>
      <c r="D6">
        <v>77</v>
      </c>
    </row>
    <row r="7" spans="1:4" ht="12.75">
      <c r="A7">
        <v>120</v>
      </c>
      <c r="B7">
        <v>130</v>
      </c>
      <c r="C7">
        <v>14</v>
      </c>
      <c r="D7">
        <v>74</v>
      </c>
    </row>
    <row r="8" spans="1:4" ht="12.75">
      <c r="A8">
        <v>129</v>
      </c>
      <c r="B8">
        <v>139</v>
      </c>
      <c r="C8">
        <v>15</v>
      </c>
      <c r="D8">
        <v>71</v>
      </c>
    </row>
    <row r="9" spans="1:4" ht="12.75">
      <c r="A9">
        <v>140</v>
      </c>
      <c r="B9">
        <v>144</v>
      </c>
      <c r="C9">
        <v>16</v>
      </c>
      <c r="D9">
        <v>68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 ČMS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Homolková</dc:creator>
  <cp:keywords/>
  <dc:description/>
  <cp:lastModifiedBy>Monika Homolková - Němečková</cp:lastModifiedBy>
  <cp:lastPrinted>2008-10-04T09:57:06Z</cp:lastPrinted>
  <dcterms:created xsi:type="dcterms:W3CDTF">2004-10-12T08:29:47Z</dcterms:created>
  <dcterms:modified xsi:type="dcterms:W3CDTF">2008-10-04T10:07:39Z</dcterms:modified>
  <cp:category/>
  <cp:version/>
  <cp:contentType/>
  <cp:contentStatus/>
</cp:coreProperties>
</file>